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<sst xmlns="http://schemas.openxmlformats.org/spreadsheetml/2006/main" count="17" uniqueCount="16">
  <si>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A NACA duct calculator</t>
  </si>
  <si>
    <t>% length of duct from rear</t>
  </si>
  <si>
    <t>curve fit of optimal floor</t>
  </si>
  <si>
    <t>Optimal Depth of Duct</t>
  </si>
  <si>
    <t>Total width of NACA opening =</t>
  </si>
  <si>
    <t>Depth of NACA duct =</t>
  </si>
  <si>
    <t>O/A length of duct =</t>
  </si>
  <si>
    <t>base line</t>
  </si>
  <si>
    <t>Curve fit for curved part</t>
  </si>
  <si>
    <t>fit for linear</t>
  </si>
  <si>
    <t>normalize fit</t>
  </si>
  <si>
    <t>length of duct from front (units)</t>
  </si>
  <si>
    <t>duct length from front (non dimensional)</t>
  </si>
  <si>
    <t>width of duct from centerline (units)</t>
  </si>
  <si>
    <t>inches</t>
  </si>
  <si>
    <t xml:space="preserve"> &lt;-----Enter duct dimensions below &amp; units here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</si>
</sst>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00"/>
    <numFmt numFmtId="167" formatCode="0.00000000000000000000"/>
    <numFmt numFmtId="168" formatCode="0.0"/>
    <numFmt numFmtId="169" formatCode="0.000000000000000"/>
    <numFmt numFmtId="170" formatCode="0.000E+00"/>
    <numFmt numFmtId="171" formatCode="0.0E+00"/>
    <numFmt numFmtId="172" formatCode="0E+00"/>
    <numFmt numFmtId="173" formatCode="0.0000000000000000"/>
  </numFmts>
  <fonts count="14">
    <font>
      <sz val="10"/>
      <name val="Arial"/>
      <family val="0"/>
    </font>
    <font>
      <sz val="17.5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.5"/>
      <name val="Arial"/>
      <family val="2"/>
    </font>
    <font>
      <b/>
      <i/>
      <sz val="12"/>
      <color indexed="10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NACA Duct Co-ordinates
(derived from curve fits of several optimized ducts)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05"/>
          <c:w val="0.9405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v>Lateral Shape of Duct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Sheet1!$G$59:$G$69</c:f>
              <c:numCache/>
            </c:numRef>
          </c:xVal>
          <c:yVal>
            <c:numRef>
              <c:f>Sheet1!$H$59:$H$69</c:f>
              <c:numCache/>
            </c:numRef>
          </c:yVal>
          <c:smooth val="1"/>
        </c:ser>
        <c:ser>
          <c:idx val="4"/>
          <c:order val="1"/>
          <c:tx>
            <c:strRef>
              <c:f>Sheet1!$J$58</c:f>
              <c:strCache>
                <c:ptCount val="1"/>
                <c:pt idx="0">
                  <c:v>Optimal Depth of Duct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Sheet1!$G$59:$G$69</c:f>
              <c:numCache/>
            </c:numRef>
          </c:xVal>
          <c:yVal>
            <c:numRef>
              <c:f>Sheet1!$J$59:$J$69</c:f>
              <c:numCache/>
            </c:numRef>
          </c:yVal>
          <c:smooth val="1"/>
        </c:ser>
        <c:ser>
          <c:idx val="5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Sheet1!$G$59:$G$69</c:f>
              <c:numCache/>
            </c:numRef>
          </c:xVal>
          <c:yVal>
            <c:numRef>
              <c:f>Sheet1!$K$59:$K$69</c:f>
              <c:numCache/>
            </c:numRef>
          </c:yVal>
          <c:smooth val="1"/>
        </c:ser>
        <c:axId val="46847105"/>
        <c:axId val="18970762"/>
      </c:scatterChart>
      <c:valAx>
        <c:axId val="46847105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Length of Duct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970762"/>
        <c:crossesAt val="-1000"/>
        <c:crossBetween val="midCat"/>
        <c:dispUnits/>
        <c:majorUnit val="1"/>
      </c:valAx>
      <c:valAx>
        <c:axId val="18970762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847105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45"/>
          <c:y val="0.56925"/>
          <c:w val="0.174"/>
          <c:h val="0.1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0.55575</cdr:x>
      <cdr:y>0.453</cdr:y>
    </cdr:from>
    <cdr:to>
      <cdr:x>0.79575</cdr:x>
      <cdr:y>0.488</cdr:y>
    </cdr:to>
    <cdr:sp>
      <cdr:nvSpPr>
        <cdr:cNvPr id="1" name="TextBox 1"/>
        <cdr:cNvSpPr txBox="1">
          <a:spLocks noChangeArrowheads="1"/>
        </cdr:cNvSpPr>
      </cdr:nvSpPr>
      <cdr:spPr>
        <a:xfrm>
          <a:off x="7477125" y="3067050"/>
          <a:ext cx="32289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Length on Centerline of duct &amp; Top of Duct</a:t>
          </a:r>
        </a:p>
      </cdr:txBody>
    </cdr:sp>
  </cdr:relSizeAnchor>
  <cdr:relSizeAnchor xmlns:cdr="http://schemas.openxmlformats.org/drawingml/2006/chartDrawing">
    <cdr:from>
      <cdr:x>0.143</cdr:x>
      <cdr:y>0.31175</cdr:y>
    </cdr:from>
    <cdr:to>
      <cdr:x>0.30225</cdr:x>
      <cdr:y>0.34675</cdr:y>
    </cdr:to>
    <cdr:sp>
      <cdr:nvSpPr>
        <cdr:cNvPr id="2" name="TextBox 3"/>
        <cdr:cNvSpPr txBox="1">
          <a:spLocks noChangeArrowheads="1"/>
        </cdr:cNvSpPr>
      </cdr:nvSpPr>
      <cdr:spPr>
        <a:xfrm>
          <a:off x="1924050" y="2114550"/>
          <a:ext cx="21431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Lateral Co-ordinates of Duct</a:t>
          </a:r>
        </a:p>
      </cdr:txBody>
    </cdr:sp>
  </cdr:relSizeAnchor>
  <cdr:relSizeAnchor xmlns:cdr="http://schemas.openxmlformats.org/drawingml/2006/chartDrawing">
    <cdr:from>
      <cdr:x>0.143</cdr:x>
      <cdr:y>0.63</cdr:y>
    </cdr:from>
    <cdr:to>
      <cdr:x>0.29725</cdr:x>
      <cdr:y>0.665</cdr:y>
    </cdr:to>
    <cdr:sp>
      <cdr:nvSpPr>
        <cdr:cNvPr id="3" name="TextBox 5"/>
        <cdr:cNvSpPr txBox="1">
          <a:spLocks noChangeArrowheads="1"/>
        </cdr:cNvSpPr>
      </cdr:nvSpPr>
      <cdr:spPr>
        <a:xfrm>
          <a:off x="1924050" y="4276725"/>
          <a:ext cx="20764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Depth Co-ordinates of Duct</a:t>
          </a:r>
        </a:p>
      </cdr:txBody>
    </cdr:sp>
  </cdr:relSizeAnchor>
  <cdr:relSizeAnchor xmlns:cdr="http://schemas.openxmlformats.org/drawingml/2006/chartDrawing">
    <cdr:from>
      <cdr:x>0.016</cdr:x>
      <cdr:y>0.387</cdr:y>
    </cdr:from>
    <cdr:to>
      <cdr:x>0.03875</cdr:x>
      <cdr:y>0.58625</cdr:y>
    </cdr:to>
    <cdr:sp>
      <cdr:nvSpPr>
        <cdr:cNvPr id="4" name="TextBox 6"/>
        <cdr:cNvSpPr txBox="1">
          <a:spLocks noChangeArrowheads="1"/>
        </cdr:cNvSpPr>
      </cdr:nvSpPr>
      <cdr:spPr>
        <a:xfrm>
          <a:off x="209550" y="2619375"/>
          <a:ext cx="304800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Depth &amp; Width</a:t>
          </a:r>
        </a:p>
      </cdr:txBody>
    </cdr:sp>
  </cdr:relSizeAnchor>
  <cdr:relSizeAnchor xmlns:cdr="http://schemas.openxmlformats.org/drawingml/2006/chartDrawing">
    <cdr:from>
      <cdr:x>0.08625</cdr:x>
      <cdr:y>0.118</cdr:y>
    </cdr:from>
    <cdr:to>
      <cdr:x>0.24825</cdr:x>
      <cdr:y>0.153</cdr:y>
    </cdr:to>
    <cdr:sp textlink="Sheet1!$B$56">
      <cdr:nvSpPr>
        <cdr:cNvPr id="5" name="TextBox 7"/>
        <cdr:cNvSpPr txBox="1">
          <a:spLocks noChangeArrowheads="1"/>
        </cdr:cNvSpPr>
      </cdr:nvSpPr>
      <cdr:spPr>
        <a:xfrm>
          <a:off x="1152525" y="800100"/>
          <a:ext cx="21812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b7fce699-5fcc-4f7e-b46a-7c75146c37bf}" type="TxLink"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All measurements are inches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</xdr:row>
      <xdr:rowOff>66675</xdr:rowOff>
    </xdr:from>
    <xdr:to>
      <xdr:col>16</xdr:col>
      <xdr:colOff>219075</xdr:colOff>
      <xdr:row>46</xdr:row>
      <xdr:rowOff>57150</xdr:rowOff>
    </xdr:to>
    <xdr:graphicFrame>
      <xdr:nvGraphicFramePr>
        <xdr:cNvPr id="1" name="Chart 2"/>
        <xdr:cNvGraphicFramePr/>
      </xdr:nvGraphicFramePr>
      <xdr:xfrm>
        <a:off x="28575" y="1009650"/>
        <a:ext cx="1345882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90" zoomScaleNormal="90" workbookViewId="0" topLeftCell="A1">
      <selection activeCell="B2" sqref="B2"/>
    </sheetView>
  </sheetViews>
  <sheetFormatPr defaultColWidth="9.140625" defaultRowHeight="12.75"/>
  <cols>
    <col min="1" max="1" width="40.28125" style="0" customWidth="1"/>
    <col min="2" max="2" width="15.00390625" style="0" bestFit="1" customWidth="1"/>
    <col min="3" max="12" width="10.7109375" style="0" customWidth="1"/>
  </cols>
  <sheetData>
    <row r="1" ht="18">
      <c r="A1" s="6" t="s">
        <v>0</v>
      </c>
    </row>
    <row r="2" spans="1:4" ht="20.25">
      <c r="A2" s="11" t="s">
        <v>4</v>
      </c>
      <c r="B2" s="12">
        <v>8</v>
      </c>
      <c r="C2" s="7" t="s">
        <v>14</v>
      </c>
      <c r="D2" s="14" t="s">
        <v>15</v>
      </c>
    </row>
    <row r="3" spans="1:2" ht="18">
      <c r="A3" s="11" t="s">
        <v>5</v>
      </c>
      <c r="B3" s="13">
        <v>3</v>
      </c>
    </row>
    <row r="4" spans="1:2" ht="18">
      <c r="A4" s="11" t="s">
        <v>6</v>
      </c>
      <c r="B4" s="13">
        <v>12</v>
      </c>
    </row>
    <row r="6" spans="2:21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2:21" ht="12.75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ht="12.7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ht="12.7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2.7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2.7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2.7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12.75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2.75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2.75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2.75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2.7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2.7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2.75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2.7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.75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2.7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2.7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2.75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.75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.75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.7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.75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6" spans="2:14" ht="12.75">
      <c r="B56" t="str">
        <f>"All measurements are "&amp;C2</f>
        <v>All measurements are inches</v>
      </c>
      <c r="I56" s="10" t="s">
        <v>10</v>
      </c>
      <c r="J56">
        <f>-100/B3</f>
        <v>-33.333333333333336</v>
      </c>
      <c r="M56" s="10" t="s">
        <v>10</v>
      </c>
      <c r="N56">
        <f>B2/10</f>
        <v>0.8</v>
      </c>
    </row>
    <row r="58" spans="2:13" ht="52.5" customHeight="1">
      <c r="B58" s="8" t="s">
        <v>1</v>
      </c>
      <c r="C58" s="8" t="s">
        <v>2</v>
      </c>
      <c r="F58" s="9" t="s">
        <v>12</v>
      </c>
      <c r="G58" s="8" t="s">
        <v>11</v>
      </c>
      <c r="H58" s="9" t="s">
        <v>13</v>
      </c>
      <c r="I58" s="9"/>
      <c r="J58" s="9" t="s">
        <v>3</v>
      </c>
      <c r="K58" s="9" t="s">
        <v>7</v>
      </c>
      <c r="L58" s="9" t="s">
        <v>8</v>
      </c>
      <c r="M58" s="9" t="s">
        <v>9</v>
      </c>
    </row>
    <row r="59" spans="2:22" ht="12.75">
      <c r="B59">
        <v>100</v>
      </c>
      <c r="C59" s="2">
        <f aca="true" t="shared" si="0" ref="C59:C69">0.000000000001336*B59^6+0.00000000379083*B59^5-0.000001527829569*B59^4+0.00037591520212*B59^3-0.033360344705386*B59^2-0.287792488304376*B59+100.006288979303</f>
        <v>0.0001383150054152793</v>
      </c>
      <c r="E59" s="4"/>
      <c r="F59">
        <v>0</v>
      </c>
      <c r="G59" s="2">
        <v>0</v>
      </c>
      <c r="H59" s="4">
        <f>N59*$N$56</f>
        <v>0.3348571428571424</v>
      </c>
      <c r="I59" s="4"/>
      <c r="J59" s="4">
        <f aca="true" t="shared" si="1" ref="J59:J69">C59/$J$56</f>
        <v>-4.149450162458379E-06</v>
      </c>
      <c r="K59" s="5">
        <v>0</v>
      </c>
      <c r="M59" s="4">
        <f aca="true" t="shared" si="2" ref="M59:M64">3.82571428571429*F59+0.418571428571428</f>
        <v>0.418571428571428</v>
      </c>
      <c r="N59" s="4">
        <f>M59</f>
        <v>0.418571428571428</v>
      </c>
      <c r="O59" s="4"/>
      <c r="T59" s="2"/>
      <c r="U59" s="4"/>
      <c r="V59" s="4"/>
    </row>
    <row r="60" spans="2:22" ht="12.75">
      <c r="B60">
        <v>90</v>
      </c>
      <c r="C60" s="2">
        <f t="shared" si="0"/>
        <v>0.7819344846725471</v>
      </c>
      <c r="E60" s="4"/>
      <c r="F60">
        <v>0.1</v>
      </c>
      <c r="G60" s="2">
        <f aca="true" t="shared" si="3" ref="G60:G69">G59+$B$4/10</f>
        <v>1.2</v>
      </c>
      <c r="H60" s="4">
        <f aca="true" t="shared" si="4" ref="H60:H69">N60*$N$56</f>
        <v>0.6409142857142855</v>
      </c>
      <c r="I60" s="4"/>
      <c r="J60" s="4">
        <f t="shared" si="1"/>
        <v>-0.023458034540176413</v>
      </c>
      <c r="K60" s="5">
        <v>0</v>
      </c>
      <c r="M60" s="4">
        <f t="shared" si="2"/>
        <v>0.8011428571428569</v>
      </c>
      <c r="N60" s="4">
        <f>M60</f>
        <v>0.8011428571428569</v>
      </c>
      <c r="O60" s="4"/>
      <c r="T60" s="2"/>
      <c r="U60" s="4"/>
      <c r="V60" s="4"/>
    </row>
    <row r="61" spans="2:22" ht="12.75">
      <c r="B61">
        <v>80</v>
      </c>
      <c r="C61" s="2">
        <f t="shared" si="0"/>
        <v>6.137384267682492</v>
      </c>
      <c r="E61" s="4"/>
      <c r="F61">
        <v>0.2</v>
      </c>
      <c r="G61" s="2">
        <f t="shared" si="3"/>
        <v>2.4</v>
      </c>
      <c r="H61" s="4">
        <f t="shared" si="4"/>
        <v>0.9469714285714288</v>
      </c>
      <c r="I61" s="4"/>
      <c r="J61" s="4">
        <f t="shared" si="1"/>
        <v>-0.18412152803047474</v>
      </c>
      <c r="K61" s="5">
        <v>0</v>
      </c>
      <c r="M61" s="4">
        <f t="shared" si="2"/>
        <v>1.183714285714286</v>
      </c>
      <c r="N61" s="4">
        <f>M61</f>
        <v>1.183714285714286</v>
      </c>
      <c r="O61" s="4"/>
      <c r="T61" s="2"/>
      <c r="U61" s="4"/>
      <c r="V61" s="4"/>
    </row>
    <row r="62" spans="2:22" ht="12.75">
      <c r="B62">
        <v>70</v>
      </c>
      <c r="C62" s="2">
        <f t="shared" si="0"/>
        <v>15.179279162075275</v>
      </c>
      <c r="E62" s="4"/>
      <c r="F62">
        <v>0.3</v>
      </c>
      <c r="G62" s="2">
        <f t="shared" si="3"/>
        <v>3.5999999999999996</v>
      </c>
      <c r="H62" s="4">
        <f t="shared" si="4"/>
        <v>1.253028571428572</v>
      </c>
      <c r="I62" s="4"/>
      <c r="J62" s="4">
        <f t="shared" si="1"/>
        <v>-0.45537837486225824</v>
      </c>
      <c r="K62" s="5">
        <v>0</v>
      </c>
      <c r="M62" s="4">
        <f t="shared" si="2"/>
        <v>1.566285714285715</v>
      </c>
      <c r="N62" s="4">
        <f>M62</f>
        <v>1.566285714285715</v>
      </c>
      <c r="O62" s="4"/>
      <c r="T62" s="2"/>
      <c r="U62" s="4"/>
      <c r="V62" s="4"/>
    </row>
    <row r="63" spans="2:22" ht="12.75">
      <c r="B63">
        <v>60</v>
      </c>
      <c r="C63" s="2">
        <f t="shared" si="0"/>
        <v>27.048593009330844</v>
      </c>
      <c r="E63" s="4"/>
      <c r="F63">
        <v>0.4</v>
      </c>
      <c r="G63" s="2">
        <f t="shared" si="3"/>
        <v>4.8</v>
      </c>
      <c r="H63" s="4">
        <f t="shared" si="4"/>
        <v>1.5590857142857153</v>
      </c>
      <c r="I63" s="4"/>
      <c r="J63" s="4">
        <f t="shared" si="1"/>
        <v>-0.8114577902799253</v>
      </c>
      <c r="K63" s="5">
        <v>0</v>
      </c>
      <c r="M63" s="4">
        <f t="shared" si="2"/>
        <v>1.948857142857144</v>
      </c>
      <c r="N63" s="4">
        <f>M63</f>
        <v>1.948857142857144</v>
      </c>
      <c r="O63" s="4"/>
      <c r="T63" s="2"/>
      <c r="U63" s="4"/>
      <c r="V63" s="4"/>
    </row>
    <row r="64" spans="2:22" ht="12.75">
      <c r="B64">
        <v>50</v>
      </c>
      <c r="C64" s="2">
        <f t="shared" si="0"/>
        <v>40.8617776343692</v>
      </c>
      <c r="E64" s="4"/>
      <c r="F64">
        <v>0.5</v>
      </c>
      <c r="G64" s="2">
        <f t="shared" si="3"/>
        <v>6</v>
      </c>
      <c r="H64" s="4">
        <f t="shared" si="4"/>
        <v>1.8645714280939552</v>
      </c>
      <c r="I64" s="4"/>
      <c r="J64" s="4">
        <f t="shared" si="1"/>
        <v>-1.2258533290310758</v>
      </c>
      <c r="K64" s="5">
        <v>0</v>
      </c>
      <c r="L64" s="4">
        <f aca="true" t="shared" si="5" ref="L64:L69">558.3333333358*F64^5-2095.8333333246*F64^4+3074.5833332986*F64^3-2208.5416666167*F64^2+785.5483333058*F64-109.0899999962</f>
        <v>2.329999998806315</v>
      </c>
      <c r="M64" s="4">
        <f t="shared" si="2"/>
        <v>2.331428571428573</v>
      </c>
      <c r="N64" s="4">
        <f>AVERAGE(L64:M64)</f>
        <v>2.330714285117444</v>
      </c>
      <c r="O64" s="4"/>
      <c r="T64" s="2"/>
      <c r="U64" s="4"/>
      <c r="V64" s="4"/>
    </row>
    <row r="65" spans="2:22" ht="12.75">
      <c r="B65">
        <v>40</v>
      </c>
      <c r="C65" s="2">
        <f t="shared" si="0"/>
        <v>55.65902040555035</v>
      </c>
      <c r="E65" s="4"/>
      <c r="F65">
        <v>0.6</v>
      </c>
      <c r="G65" s="2">
        <f t="shared" si="3"/>
        <v>7.2</v>
      </c>
      <c r="H65" s="4">
        <f t="shared" si="4"/>
        <v>2.4559999992714783</v>
      </c>
      <c r="I65" s="4"/>
      <c r="J65" s="4">
        <f t="shared" si="1"/>
        <v>-1.6697706121665103</v>
      </c>
      <c r="K65" s="5">
        <v>0</v>
      </c>
      <c r="L65" s="4">
        <f t="shared" si="5"/>
        <v>3.0699999990893474</v>
      </c>
      <c r="M65" s="4"/>
      <c r="N65" s="4">
        <f>L65</f>
        <v>3.0699999990893474</v>
      </c>
      <c r="O65" s="4"/>
      <c r="T65" s="2"/>
      <c r="U65" s="4"/>
      <c r="V65" s="4"/>
    </row>
    <row r="66" spans="2:22" ht="12.75">
      <c r="B66">
        <v>30</v>
      </c>
      <c r="C66" s="2">
        <f t="shared" si="0"/>
        <v>70.35346371467432</v>
      </c>
      <c r="E66" s="4"/>
      <c r="F66">
        <v>0.7</v>
      </c>
      <c r="G66" s="2">
        <f t="shared" si="3"/>
        <v>8.4</v>
      </c>
      <c r="H66" s="4">
        <f t="shared" si="4"/>
        <v>3.0559999996867533</v>
      </c>
      <c r="I66" s="4"/>
      <c r="J66" s="4">
        <f t="shared" si="1"/>
        <v>-2.1106039114402293</v>
      </c>
      <c r="K66" s="5">
        <v>0</v>
      </c>
      <c r="L66" s="4">
        <f t="shared" si="5"/>
        <v>3.8199999996084415</v>
      </c>
      <c r="M66" s="4"/>
      <c r="N66" s="4">
        <f>L66</f>
        <v>3.8199999996084415</v>
      </c>
      <c r="O66" s="4"/>
      <c r="T66" s="2"/>
      <c r="U66" s="4"/>
      <c r="V66" s="4"/>
    </row>
    <row r="67" spans="2:22" ht="12.75">
      <c r="B67">
        <v>20</v>
      </c>
      <c r="C67" s="2">
        <f t="shared" si="0"/>
        <v>83.68138637698107</v>
      </c>
      <c r="E67" s="4"/>
      <c r="F67">
        <v>0.8</v>
      </c>
      <c r="G67" s="2">
        <f t="shared" si="3"/>
        <v>9.6</v>
      </c>
      <c r="H67" s="4">
        <f t="shared" si="4"/>
        <v>3.6560000002832</v>
      </c>
      <c r="I67" s="4"/>
      <c r="J67" s="4">
        <f t="shared" si="1"/>
        <v>-2.510441591309432</v>
      </c>
      <c r="K67" s="5">
        <v>0</v>
      </c>
      <c r="L67" s="4">
        <f t="shared" si="5"/>
        <v>4.570000000354</v>
      </c>
      <c r="M67" s="4"/>
      <c r="N67" s="4">
        <f>L67</f>
        <v>4.570000000354</v>
      </c>
      <c r="O67" s="4"/>
      <c r="T67" s="2"/>
      <c r="U67" s="4"/>
      <c r="V67" s="4"/>
    </row>
    <row r="68" spans="2:22" ht="12.75">
      <c r="B68">
        <v>10</v>
      </c>
      <c r="C68" s="2">
        <f t="shared" si="0"/>
        <v>94.15334695115064</v>
      </c>
      <c r="E68" s="4"/>
      <c r="F68">
        <v>0.9</v>
      </c>
      <c r="G68" s="2">
        <f t="shared" si="3"/>
        <v>10.799999999999999</v>
      </c>
      <c r="H68" s="4">
        <f t="shared" si="4"/>
        <v>3.976000001087539</v>
      </c>
      <c r="I68" s="4"/>
      <c r="J68" s="4">
        <f t="shared" si="1"/>
        <v>-2.824600408534519</v>
      </c>
      <c r="K68" s="5">
        <v>0</v>
      </c>
      <c r="L68" s="4">
        <f t="shared" si="5"/>
        <v>4.970000001359423</v>
      </c>
      <c r="M68" s="4"/>
      <c r="N68" s="4">
        <f>L68</f>
        <v>4.970000001359423</v>
      </c>
      <c r="O68" s="4"/>
      <c r="T68" s="2"/>
      <c r="U68" s="4"/>
      <c r="V68" s="4"/>
    </row>
    <row r="69" spans="2:22" ht="12.75">
      <c r="B69">
        <v>0</v>
      </c>
      <c r="C69" s="2">
        <f t="shared" si="0"/>
        <v>100.006288979303</v>
      </c>
      <c r="E69" s="4"/>
      <c r="F69">
        <v>1</v>
      </c>
      <c r="G69" s="2">
        <f t="shared" si="3"/>
        <v>11.999999999999998</v>
      </c>
      <c r="H69" s="4">
        <f t="shared" si="4"/>
        <v>4.0000000021600846</v>
      </c>
      <c r="I69" s="4"/>
      <c r="J69" s="4">
        <f t="shared" si="1"/>
        <v>-3.0001886693790896</v>
      </c>
      <c r="K69" s="5">
        <v>0</v>
      </c>
      <c r="L69" s="4">
        <f t="shared" si="5"/>
        <v>5.000000002700105</v>
      </c>
      <c r="M69" s="4"/>
      <c r="N69" s="4">
        <f>L69</f>
        <v>5.000000002700105</v>
      </c>
      <c r="O69" s="4"/>
      <c r="T69" s="2"/>
      <c r="U69" s="4"/>
      <c r="V69" s="4"/>
    </row>
    <row r="70" spans="4:10" ht="12.75">
      <c r="D70" s="3"/>
      <c r="J70" s="4"/>
    </row>
    <row r="71" spans="4:10" ht="12.75">
      <c r="D71" s="3"/>
      <c r="J71" s="4"/>
    </row>
    <row r="72" ht="12.75">
      <c r="J72" s="4"/>
    </row>
    <row r="73" ht="12.75">
      <c r="J73" s="4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jnovak6</cp:lastModifiedBy>
  <cp:lastPrinted>2004-01-30T19:05:34Z</cp:lastPrinted>
  <dcterms:created xsi:type="dcterms:W3CDTF">2002-12-05T18:13:33Z</dcterms:created>
  <dcterms:modified xsi:type="dcterms:W3CDTF">2004-12-22T14:08:55Z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-1833222434</vt:i4>
  </property>
  <property fmtid="{D5CDD505-2E9C-101B-9397-08002B2CF9AE}" pid="3" name="_EmailSubject">
    <vt:lpwstr>NACA duct calculator</vt:lpwstr>
  </property>
  <property fmtid="{D5CDD505-2E9C-101B-9397-08002B2CF9AE}" pid="4" name="_AuthorEmail">
    <vt:lpwstr>jnovak6@ford.com</vt:lpwstr>
  </property>
  <property fmtid="{D5CDD505-2E9C-101B-9397-08002B2CF9AE}" pid="5" name="_AuthorEmailDisplayName">
    <vt:lpwstr>Novak, Jay (S.J.)</vt:lpwstr>
  </property>
  <property fmtid="{D5CDD505-2E9C-101B-9397-08002B2CF9AE}" pid="6" name="_PreviousAdHocReviewCycleID">
    <vt:i4>1719255410</vt:i4>
  </property>
</Properties>
</file>