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20" windowWidth="9510" windowHeight="5670" activeTab="0"/>
  </bookViews>
  <sheets>
    <sheet name="BRAKE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<sst xmlns="http://schemas.openxmlformats.org/spreadsheetml/2006/main" count="81" uniqueCount="40">
  <si>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 xml:space="preserve"> </t>
  </si>
  <si>
    <t xml:space="preserve">   BRAKE BALANCE</t>
  </si>
  <si>
    <t>Braking %</t>
  </si>
  <si>
    <t xml:space="preserve">        Caliper Pistons (per caliper)</t>
  </si>
  <si>
    <t>Front</t>
  </si>
  <si>
    <t>Rear</t>
  </si>
  <si>
    <t xml:space="preserve"># of </t>
  </si>
  <si>
    <t>Distance Between Master Cylinder Rods=</t>
  </si>
  <si>
    <t>pistons</t>
  </si>
  <si>
    <t>dia</t>
  </si>
  <si>
    <t>area</t>
  </si>
  <si>
    <t>Distance Front M.C. Rod to Brake Pedal=</t>
  </si>
  <si>
    <t>Tire Dia</t>
  </si>
  <si>
    <t>total</t>
  </si>
  <si>
    <t>Rotor Dia</t>
  </si>
  <si>
    <t>Master Cyl Dia</t>
  </si>
  <si>
    <t>Brake pedal input force</t>
  </si>
  <si>
    <t>lbs</t>
  </si>
  <si>
    <t>Brake pedal force on balance bar</t>
  </si>
  <si>
    <t xml:space="preserve">Front Master Cylinder  Force= </t>
  </si>
  <si>
    <t>Rear Master Cylinder Force=</t>
  </si>
  <si>
    <t>Front Pressure=</t>
  </si>
  <si>
    <t>psi</t>
  </si>
  <si>
    <t>Rear Pressure=</t>
  </si>
  <si>
    <t>Front Caliper Force=</t>
  </si>
  <si>
    <t xml:space="preserve">      Master Cylinder Movement</t>
  </si>
  <si>
    <t>Rear Caliper Force=</t>
  </si>
  <si>
    <t>For 1/64" Brake Pad Movement</t>
  </si>
  <si>
    <t>Front Tire Force=</t>
  </si>
  <si>
    <t>Rear Tire Force=</t>
  </si>
  <si>
    <t xml:space="preserve">  </t>
  </si>
  <si>
    <t xml:space="preserve">Spreadsheet Assumptions </t>
  </si>
  <si>
    <t xml:space="preserve">1) 1 caliper per wheel </t>
  </si>
  <si>
    <t xml:space="preserve">3) rigid brake lines, calipers etc. </t>
  </si>
  <si>
    <t>Author: Daniel  Wagner</t>
  </si>
  <si>
    <t xml:space="preserve">2) Does not account for weight on tire, downforce, weight transfer, or any characteristics of the tires or brake pads such as: coefficient of friction, pad size, tire air pressure, camber etc. </t>
  </si>
  <si>
    <t xml:space="preserve">Change variables in yellow boxes to see affect on front to rear brake balance </t>
  </si>
  <si>
    <t>4) power brakes accounted for by increasing brake pedal ratio</t>
  </si>
  <si>
    <t>5) brakes similar left to right</t>
  </si>
  <si>
    <t>Brake pedal ratio (usually 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</si>
</sst>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"/>
    <numFmt numFmtId="167" formatCode="0.000\ \i\n"/>
    <numFmt numFmtId="168" formatCode="mmmm\ d\,\ yyyy"/>
    <numFmt numFmtId="169" formatCode="mmmm\-yy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5" fontId="5" fillId="0" borderId="1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3" xfId="0" applyNumberFormat="1" applyFont="1" applyBorder="1" applyAlignment="1" applyProtection="1">
      <alignment horizontal="left"/>
      <protection/>
    </xf>
    <xf numFmtId="0" fontId="6" fillId="0" borderId="4" xfId="0" applyNumberFormat="1" applyFont="1" applyBorder="1" applyAlignment="1" applyProtection="1">
      <alignment horizontal="left"/>
      <protection/>
    </xf>
    <xf numFmtId="0" fontId="5" fillId="0" borderId="5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6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1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/>
    </xf>
    <xf numFmtId="0" fontId="5" fillId="0" borderId="6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 applyProtection="1">
      <alignment horizontal="right"/>
      <protection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2" fontId="5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167" fontId="5" fillId="0" borderId="0" xfId="0" applyNumberFormat="1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6" fillId="2" borderId="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2" borderId="3" xfId="0" applyNumberFormat="1" applyFont="1" applyFill="1" applyBorder="1" applyAlignment="1">
      <alignment/>
    </xf>
    <xf numFmtId="0" fontId="9" fillId="2" borderId="6" xfId="0" applyNumberFormat="1" applyFont="1" applyFill="1" applyBorder="1" applyAlignment="1" applyProtection="1">
      <alignment horizontal="left"/>
      <protection/>
    </xf>
    <xf numFmtId="2" fontId="9" fillId="2" borderId="1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left"/>
      <protection/>
    </xf>
    <xf numFmtId="2" fontId="9" fillId="2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Alignment="1">
      <alignment/>
    </xf>
    <xf numFmtId="0" fontId="6" fillId="3" borderId="0" xfId="0" applyNumberFormat="1" applyFont="1" applyFill="1" applyAlignment="1" applyProtection="1">
      <alignment/>
      <protection locked="0"/>
    </xf>
    <xf numFmtId="0" fontId="5" fillId="3" borderId="6" xfId="0" applyNumberFormat="1" applyFont="1" applyFill="1" applyBorder="1" applyAlignment="1" applyProtection="1">
      <alignment/>
      <protection locked="0"/>
    </xf>
    <xf numFmtId="0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NumberFormat="1" applyFont="1" applyFill="1" applyAlignment="1" applyProtection="1">
      <alignment/>
      <protection locked="0"/>
    </xf>
    <xf numFmtId="0" fontId="5" fillId="3" borderId="0" xfId="0" applyNumberFormat="1" applyFont="1" applyFill="1" applyAlignment="1" applyProtection="1">
      <alignment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68" fontId="5" fillId="0" borderId="0" xfId="0" applyNumberFormat="1" applyFont="1" applyAlignment="1" quotePrefix="1">
      <alignment horizontal="left"/>
    </xf>
    <xf numFmtId="168" fontId="5" fillId="0" borderId="0" xfId="0" applyNumberFormat="1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57150</xdr:rowOff>
    </xdr:from>
    <xdr:to>
      <xdr:col>11</xdr:col>
      <xdr:colOff>542925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7625" y="2257425"/>
          <a:ext cx="8763000" cy="50292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workbookViewId="0" topLeftCell="A1">
      <selection activeCell="B3" sqref="B3"/>
    </sheetView>
  </sheetViews>
  <sheetFormatPr defaultColWidth="9.00390625" defaultRowHeight="12.75"/>
  <cols>
    <col min="1" max="1" width="1.875" style="5" customWidth="1"/>
    <col min="2" max="2" width="10.25390625" style="5" customWidth="1"/>
    <col min="3" max="3" width="16.125" style="5" customWidth="1"/>
    <col min="4" max="4" width="10.00390625" style="5" customWidth="1"/>
    <col min="5" max="5" width="8.50390625" style="5" customWidth="1"/>
    <col min="6" max="6" width="11.00390625" style="5" customWidth="1"/>
    <col min="7" max="7" width="2.50390625" style="5" customWidth="1"/>
    <col min="8" max="8" width="12.125" style="5" customWidth="1"/>
    <col min="9" max="10" width="10.25390625" style="5" customWidth="1"/>
    <col min="11" max="11" width="15.625" style="5" customWidth="1"/>
    <col min="12" max="16384" width="10.25390625" style="5" customWidth="1"/>
  </cols>
  <sheetData>
    <row r="1" spans="3:8" ht="20.25">
      <c r="C1" s="57" t="s">
        <v>34</v>
      </c>
      <c r="H1" s="70">
        <v>36600</v>
      </c>
    </row>
    <row r="2" ht="12.75">
      <c r="C2" s="71" t="s">
        <v>0</v>
      </c>
    </row>
    <row r="3" ht="12.75">
      <c r="C3" s="56" t="s">
        <v>31</v>
      </c>
    </row>
    <row r="4" ht="12.75">
      <c r="C4" s="32" t="s">
        <v>32</v>
      </c>
    </row>
    <row r="5" ht="12.75">
      <c r="C5" s="32" t="s">
        <v>35</v>
      </c>
    </row>
    <row r="6" ht="12.75">
      <c r="C6" s="32" t="s">
        <v>33</v>
      </c>
    </row>
    <row r="7" ht="12.75">
      <c r="C7" s="32" t="s">
        <v>37</v>
      </c>
    </row>
    <row r="8" ht="12.75">
      <c r="C8" s="32" t="s">
        <v>38</v>
      </c>
    </row>
    <row r="9" ht="12.75">
      <c r="C9" s="32"/>
    </row>
    <row r="11" ht="12.75">
      <c r="C11" s="63" t="s">
        <v>36</v>
      </c>
    </row>
    <row r="15" spans="2:11" ht="20.25">
      <c r="B15" s="3" t="s">
        <v>0</v>
      </c>
      <c r="C15" s="55" t="s">
        <v>1</v>
      </c>
      <c r="D15" s="4"/>
      <c r="E15" s="4"/>
      <c r="F15" s="4"/>
      <c r="G15" s="4"/>
      <c r="H15" s="4"/>
      <c r="I15" s="4"/>
      <c r="J15" s="4"/>
      <c r="K15" s="4"/>
    </row>
    <row r="16" spans="2:11" ht="13.5" thickBot="1">
      <c r="B16" s="3" t="s">
        <v>0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ht="15.75">
      <c r="B17" s="58" t="s">
        <v>2</v>
      </c>
      <c r="C17" s="54" t="s">
        <v>0</v>
      </c>
      <c r="D17" s="4"/>
      <c r="E17" s="4"/>
      <c r="F17" s="4"/>
      <c r="G17" s="4"/>
      <c r="H17" s="6" t="s">
        <v>0</v>
      </c>
      <c r="I17" s="7" t="s">
        <v>3</v>
      </c>
      <c r="J17" s="8"/>
      <c r="K17" s="9"/>
    </row>
    <row r="18" spans="2:11" ht="15.75">
      <c r="B18" s="59" t="s">
        <v>4</v>
      </c>
      <c r="C18" s="60">
        <f>D38/(D38+D39)</f>
        <v>0.5508524422653369</v>
      </c>
      <c r="D18" s="4"/>
      <c r="E18" s="4"/>
      <c r="F18" s="4"/>
      <c r="G18" s="4"/>
      <c r="H18" s="10" t="s">
        <v>0</v>
      </c>
      <c r="I18" s="11"/>
      <c r="J18" s="10"/>
      <c r="K18" s="12"/>
    </row>
    <row r="19" spans="2:11" ht="16.5" thickBot="1">
      <c r="B19" s="61" t="s">
        <v>5</v>
      </c>
      <c r="C19" s="62">
        <f>D39/(D38+D39)</f>
        <v>0.449147557734663</v>
      </c>
      <c r="D19" s="4"/>
      <c r="E19" s="4"/>
      <c r="F19" s="4"/>
      <c r="G19" s="4"/>
      <c r="H19" s="6" t="s">
        <v>0</v>
      </c>
      <c r="I19" s="13" t="s">
        <v>4</v>
      </c>
      <c r="J19" s="14"/>
      <c r="K19" s="12"/>
    </row>
    <row r="20" spans="2:11" ht="12.75">
      <c r="B20" s="4"/>
      <c r="C20" s="4"/>
      <c r="D20" s="4"/>
      <c r="E20" s="4"/>
      <c r="F20" s="4"/>
      <c r="G20" s="4"/>
      <c r="H20" s="10"/>
      <c r="I20" s="15" t="s">
        <v>6</v>
      </c>
      <c r="J20" s="16" t="s">
        <v>0</v>
      </c>
      <c r="K20" s="17" t="s">
        <v>0</v>
      </c>
    </row>
    <row r="21" spans="2:11" ht="12.75">
      <c r="B21" s="18" t="s">
        <v>7</v>
      </c>
      <c r="C21" s="4"/>
      <c r="D21" s="4"/>
      <c r="E21" s="64">
        <v>3</v>
      </c>
      <c r="G21" s="4"/>
      <c r="H21" s="10"/>
      <c r="I21" s="15" t="s">
        <v>8</v>
      </c>
      <c r="J21" s="19" t="s">
        <v>9</v>
      </c>
      <c r="K21" s="20" t="s">
        <v>10</v>
      </c>
    </row>
    <row r="22" spans="2:12" ht="12.75">
      <c r="B22" s="18" t="s">
        <v>11</v>
      </c>
      <c r="C22" s="4"/>
      <c r="D22" s="4"/>
      <c r="E22" s="64">
        <v>1.5</v>
      </c>
      <c r="G22" s="4"/>
      <c r="H22" s="10"/>
      <c r="I22" s="65">
        <v>4</v>
      </c>
      <c r="J22" s="66">
        <v>1.5</v>
      </c>
      <c r="K22" s="1">
        <f>I22*3.14159/4*(J22^2)</f>
        <v>7.0685775</v>
      </c>
      <c r="L22" s="22" t="s">
        <v>0</v>
      </c>
    </row>
    <row r="23" spans="2:11" ht="12.75">
      <c r="B23" s="23"/>
      <c r="C23" s="4"/>
      <c r="D23" s="4"/>
      <c r="E23" s="4"/>
      <c r="F23" s="4"/>
      <c r="G23" s="4"/>
      <c r="H23" s="10"/>
      <c r="I23" s="65">
        <v>0</v>
      </c>
      <c r="J23" s="66">
        <v>0</v>
      </c>
      <c r="K23" s="21">
        <f>I23*3.14159/4*(J23^2)</f>
        <v>0</v>
      </c>
    </row>
    <row r="24" spans="2:11" ht="12.75">
      <c r="B24" s="23"/>
      <c r="C24" s="4"/>
      <c r="D24" s="24" t="s">
        <v>4</v>
      </c>
      <c r="E24" s="24" t="s">
        <v>5</v>
      </c>
      <c r="F24" s="4"/>
      <c r="G24" s="4"/>
      <c r="H24" s="10"/>
      <c r="I24" s="25"/>
      <c r="J24" s="26" t="s">
        <v>0</v>
      </c>
      <c r="K24" s="12"/>
    </row>
    <row r="25" spans="2:12" ht="12.75">
      <c r="B25" s="18" t="s">
        <v>12</v>
      </c>
      <c r="C25" s="4"/>
      <c r="D25" s="69">
        <v>20</v>
      </c>
      <c r="E25" s="69">
        <v>22</v>
      </c>
      <c r="F25" s="4"/>
      <c r="G25" s="4"/>
      <c r="H25" s="10"/>
      <c r="I25" s="25"/>
      <c r="J25" s="27" t="s">
        <v>13</v>
      </c>
      <c r="K25" s="1">
        <f>SUM(K22:K24)</f>
        <v>7.0685775</v>
      </c>
      <c r="L25" s="5" t="s">
        <v>0</v>
      </c>
    </row>
    <row r="26" spans="2:11" ht="12.75">
      <c r="B26" s="18" t="s">
        <v>14</v>
      </c>
      <c r="C26" s="4"/>
      <c r="D26" s="69">
        <v>9.375</v>
      </c>
      <c r="E26" s="69">
        <v>9.375</v>
      </c>
      <c r="F26" s="4"/>
      <c r="G26" s="4"/>
      <c r="H26" s="10"/>
      <c r="I26" s="25"/>
      <c r="J26" s="28"/>
      <c r="K26" s="12"/>
    </row>
    <row r="27" spans="2:11" ht="12.75">
      <c r="B27" s="18" t="s">
        <v>15</v>
      </c>
      <c r="C27" s="4"/>
      <c r="D27" s="69">
        <v>0.875</v>
      </c>
      <c r="E27" s="69">
        <v>0.75</v>
      </c>
      <c r="F27" s="4"/>
      <c r="G27" s="4"/>
      <c r="H27" s="6" t="s">
        <v>0</v>
      </c>
      <c r="I27" s="29" t="s">
        <v>5</v>
      </c>
      <c r="J27" s="28"/>
      <c r="K27" s="12"/>
    </row>
    <row r="28" spans="2:11" ht="12.75">
      <c r="B28" s="4"/>
      <c r="C28" s="4"/>
      <c r="D28" s="4"/>
      <c r="E28" s="4"/>
      <c r="F28" s="4"/>
      <c r="G28" s="4"/>
      <c r="H28" s="10"/>
      <c r="I28" s="30" t="s">
        <v>6</v>
      </c>
      <c r="J28" s="26" t="s">
        <v>0</v>
      </c>
      <c r="K28" s="17" t="s">
        <v>0</v>
      </c>
    </row>
    <row r="29" spans="2:11" ht="12.75">
      <c r="B29" s="3" t="s">
        <v>16</v>
      </c>
      <c r="C29" s="4"/>
      <c r="D29" s="67">
        <v>100</v>
      </c>
      <c r="E29" s="4" t="s">
        <v>17</v>
      </c>
      <c r="F29" s="4"/>
      <c r="G29" s="4"/>
      <c r="H29" s="10"/>
      <c r="I29" s="30" t="s">
        <v>8</v>
      </c>
      <c r="J29" s="31" t="s">
        <v>9</v>
      </c>
      <c r="K29" s="20" t="s">
        <v>10</v>
      </c>
    </row>
    <row r="30" spans="2:11" ht="12.75">
      <c r="B30" s="32" t="s">
        <v>39</v>
      </c>
      <c r="D30" s="68">
        <v>3</v>
      </c>
      <c r="E30" s="3" t="s">
        <v>0</v>
      </c>
      <c r="F30" s="4"/>
      <c r="G30" s="4"/>
      <c r="H30" s="10"/>
      <c r="I30" s="65">
        <v>2</v>
      </c>
      <c r="J30" s="66">
        <v>1.75</v>
      </c>
      <c r="K30" s="1">
        <f>I30*3.14159/4*(J30^2)</f>
        <v>4.8105596875</v>
      </c>
    </row>
    <row r="31" spans="2:11" ht="12.75">
      <c r="B31" s="32" t="s">
        <v>18</v>
      </c>
      <c r="C31" s="32"/>
      <c r="D31" s="32">
        <f>D29*D30</f>
        <v>300</v>
      </c>
      <c r="E31" s="3" t="s">
        <v>17</v>
      </c>
      <c r="F31" s="4"/>
      <c r="G31" s="4"/>
      <c r="H31" s="10"/>
      <c r="I31" s="65">
        <v>0</v>
      </c>
      <c r="J31" s="66">
        <v>0</v>
      </c>
      <c r="K31" s="21">
        <f>I31*3.14159/4*(J31^2)</f>
        <v>0</v>
      </c>
    </row>
    <row r="32" spans="2:11" ht="12.75">
      <c r="B32" s="3" t="s">
        <v>19</v>
      </c>
      <c r="C32" s="4"/>
      <c r="D32" s="33">
        <f>(E21-E22)/E21*D31</f>
        <v>150</v>
      </c>
      <c r="E32" s="3" t="s">
        <v>17</v>
      </c>
      <c r="F32" s="4"/>
      <c r="G32" s="4"/>
      <c r="H32" s="34"/>
      <c r="I32" s="35"/>
      <c r="J32" s="16" t="s">
        <v>0</v>
      </c>
      <c r="K32" s="12"/>
    </row>
    <row r="33" spans="2:11" ht="13.5" thickBot="1">
      <c r="B33" s="3" t="s">
        <v>20</v>
      </c>
      <c r="C33" s="4"/>
      <c r="D33" s="33">
        <f>E22/E21*D31</f>
        <v>150</v>
      </c>
      <c r="E33" s="3" t="s">
        <v>17</v>
      </c>
      <c r="F33" s="4"/>
      <c r="G33" s="4"/>
      <c r="H33" s="34"/>
      <c r="I33" s="36"/>
      <c r="J33" s="37" t="s">
        <v>13</v>
      </c>
      <c r="K33" s="2">
        <f>SUM(K30:K32)</f>
        <v>4.8105596875</v>
      </c>
    </row>
    <row r="34" spans="2:11" ht="12.75">
      <c r="B34" s="3" t="s">
        <v>21</v>
      </c>
      <c r="C34" s="4"/>
      <c r="D34" s="40">
        <f>D32/(3.14159/4*(D27^2))</f>
        <v>249.45122354850733</v>
      </c>
      <c r="E34" s="3" t="s">
        <v>22</v>
      </c>
      <c r="F34" s="4"/>
      <c r="G34" s="4"/>
      <c r="H34" s="4"/>
      <c r="I34" s="4"/>
      <c r="J34" s="4"/>
      <c r="K34" s="4"/>
    </row>
    <row r="35" spans="2:11" ht="13.5" thickBot="1">
      <c r="B35" s="3" t="s">
        <v>23</v>
      </c>
      <c r="C35" s="4"/>
      <c r="D35" s="40">
        <f>D33/(3.14159/4*(E27^2))</f>
        <v>339.53083205213494</v>
      </c>
      <c r="E35" s="3" t="s">
        <v>22</v>
      </c>
      <c r="F35" s="4"/>
      <c r="G35" s="4"/>
      <c r="H35" s="4"/>
      <c r="I35" s="4"/>
      <c r="J35" s="4"/>
      <c r="K35" s="4"/>
    </row>
    <row r="36" spans="2:11" ht="12.75">
      <c r="B36" s="3" t="s">
        <v>24</v>
      </c>
      <c r="C36" s="4"/>
      <c r="D36" s="40">
        <f>2*D34*K25</f>
        <v>3526.5306122448983</v>
      </c>
      <c r="E36" s="3" t="s">
        <v>17</v>
      </c>
      <c r="F36" s="4" t="s">
        <v>0</v>
      </c>
      <c r="G36" s="42"/>
      <c r="H36" s="51" t="s">
        <v>25</v>
      </c>
      <c r="I36" s="50"/>
      <c r="J36" s="9"/>
      <c r="K36" s="4"/>
    </row>
    <row r="37" spans="2:11" ht="12.75">
      <c r="B37" s="3" t="s">
        <v>26</v>
      </c>
      <c r="C37" s="4"/>
      <c r="D37" s="40">
        <f>2*D35*K33</f>
        <v>3266.666666666666</v>
      </c>
      <c r="E37" s="3" t="s">
        <v>17</v>
      </c>
      <c r="F37" s="4"/>
      <c r="G37" s="43"/>
      <c r="H37" s="52" t="s">
        <v>27</v>
      </c>
      <c r="I37" s="14"/>
      <c r="J37" s="12"/>
      <c r="K37" s="4"/>
    </row>
    <row r="38" spans="2:10" ht="12.75">
      <c r="B38" s="3" t="s">
        <v>28</v>
      </c>
      <c r="C38" s="4"/>
      <c r="D38" s="40">
        <f>D36*(D26-SQRT(K25/(I22+I23)*4/3.14159))/D25</f>
        <v>1388.5714285714287</v>
      </c>
      <c r="E38" s="32" t="s">
        <v>17</v>
      </c>
      <c r="F38" s="33" t="s">
        <v>0</v>
      </c>
      <c r="G38" s="43"/>
      <c r="H38" s="44" t="s">
        <v>4</v>
      </c>
      <c r="I38" s="44" t="s">
        <v>5</v>
      </c>
      <c r="J38" s="45"/>
    </row>
    <row r="39" spans="2:10" ht="12.75">
      <c r="B39" s="3" t="s">
        <v>29</v>
      </c>
      <c r="C39" s="4"/>
      <c r="D39" s="40">
        <f>D37*(E26-SQRT(K33/(I30+I31)*4/3.14159))/E25</f>
        <v>1132.1969696969695</v>
      </c>
      <c r="E39" s="32" t="s">
        <v>17</v>
      </c>
      <c r="G39" s="43"/>
      <c r="H39" s="46">
        <f>K25*0.015625/3.14159*4/(D27)^2</f>
        <v>0.1836734693877551</v>
      </c>
      <c r="I39" s="46">
        <f>K33*0.015625/3.14159*4/(E27)^2</f>
        <v>0.1701388888888889</v>
      </c>
      <c r="J39" s="45"/>
    </row>
    <row r="40" spans="7:10" ht="12.75" thickBot="1">
      <c r="G40" s="47"/>
      <c r="H40" s="48"/>
      <c r="I40" s="48"/>
      <c r="J40" s="49"/>
    </row>
    <row r="41" spans="4:8" ht="12">
      <c r="D41" s="5" t="s">
        <v>0</v>
      </c>
      <c r="H41" s="38" t="s">
        <v>0</v>
      </c>
    </row>
    <row r="42" spans="4:8" ht="12.75">
      <c r="D42" s="41"/>
      <c r="E42" s="32"/>
      <c r="G42" s="53" t="s">
        <v>30</v>
      </c>
      <c r="H42" s="53" t="s">
        <v>0</v>
      </c>
    </row>
    <row r="43" spans="4:5" ht="12.75">
      <c r="D43" s="32"/>
      <c r="E43" s="32"/>
    </row>
    <row r="44" spans="2:14" ht="12.75">
      <c r="B44" s="32"/>
      <c r="C44" s="32"/>
      <c r="D44" s="32"/>
      <c r="E44" s="32"/>
      <c r="N44" s="39"/>
    </row>
    <row r="45" spans="2:9" ht="12.75">
      <c r="B45" s="32"/>
      <c r="C45" s="32"/>
      <c r="D45" s="32"/>
      <c r="E45" s="32"/>
      <c r="I45" s="5" t="s">
        <v>0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aftdrw</cp:lastModifiedBy>
  <dcterms:created xsi:type="dcterms:W3CDTF">2000-03-14T18:09:58Z</dcterms:created>
  <dcterms:modified xsi:type="dcterms:W3CDTF">2001-05-04T15:08:47Z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